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Conso. en ea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<sst xmlns="http://schemas.openxmlformats.org/spreadsheetml/2006/main" count="86" uniqueCount="37">
  <si>
    <t xml:space="preserve">Année</t>
  </si>
  <si>
    <t xml:space="preserve">Mois</t>
  </si>
  <si>
    <t xml:space="preserve">période </t>
  </si>
  <si>
    <t xml:space="preserve">Conso. en eau (Hm³)</t>
  </si>
  <si>
    <t xml:space="preserve">MM12 </t>
  </si>
  <si>
    <t xml:space="preserve">écarts </t>
  </si>
  <si>
    <t xml:space="preserve">t</t>
  </si>
  <si>
    <t xml:space="preserve">y_t</t>
  </si>
  <si>
    <t xml:space="preserve">ĝ_t</t>
  </si>
  <si>
    <t xml:space="preserve">e_t=y_t-ĝ_t</t>
  </si>
  <si>
    <t xml:space="preserve">Janvier</t>
  </si>
  <si>
    <t xml:space="preserve">Non calculable 
Avec ces données 
et l’ordre des 
Moyennes mobiles</t>
  </si>
  <si>
    <t xml:space="preserve">Février 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</si>
  <si>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</si>
  <si>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</si>
  <si>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</si>
  <si>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</si>
  <si>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</si>
  <si>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</si>
  <si>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</si>
  <si>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</si>
  <si>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</si>
  <si>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</si>
  <si>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** Utilise la droite de régression de ĝ_t par rapport à t :</t>
  </si>
  <si>
    <t xml:space="preserve">Équation :</t>
  </si>
  <si>
    <t xml:space="preserve">y_t=a*t+b</t>
  </si>
  <si>
    <t xml:space="preserve">Pente a :</t>
  </si>
  <si>
    <t xml:space="preserve">Ordonnée à l'origine b :</t>
  </si>
  <si>
    <t xml:space="preserve">Prévisions de la  conso  en eau*</t>
  </si>
  <si>
    <t xml:space="preserve">Prévisions de la tendance **</t>
  </si>
  <si>
    <t xml:space="preserve">*Utilise la prévision de la tendance et l’estimation des coefficients saisonniers (ci-dessous)</t>
  </si>
  <si>
    <t xml:space="preserve">« prévision conso=prévision tendance+ estimation coeff. saisonnier » (modèle additif)</t>
  </si>
  <si>
    <t xml:space="preserve">Écart moyen pour chaque</t>
  </si>
  <si>
    <t xml:space="preserve">Estimation des coeff.</t>
  </si>
  <si>
    <t xml:space="preserve"> période ē_t</t>
  </si>
  <si>
    <t xml:space="preserve">saisonniers ŝ_t = ē_t – ē</t>
  </si>
  <si>
    <t xml:space="preserve">Écart moyen sur une année ē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</si>
</sst>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999999"/>
      <name val="Calibri"/>
      <family val="2"/>
      <charset val="1"/>
    </font>
    <font>
      <b val="true"/>
      <sz val="11"/>
      <color rgb="FFFF3333"/>
      <name val="Calibri"/>
      <family val="2"/>
      <charset val="1"/>
    </font>
    <font>
      <b val="true"/>
      <sz val="11"/>
      <color rgb="FF0000CC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59595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Consomation en eau de 2013 à 2015 et prévisions pour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693648816936488"/>
          <c:y val="0.162445873244981"/>
          <c:w val="0.890161892901619"/>
          <c:h val="0.720771552289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label 1</c:f>
              <c:strCache>
                <c:ptCount val="1"/>
                <c:pt idx="0">
                  <c:v>Colonne D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dLbl>
              <c:idx val="28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1</c:f>
              <c:numCache>
                <c:formatCode>General</c:formatCode>
                <c:ptCount val="36"/>
                <c:pt idx="0">
                  <c:v>1</c:v>
                </c:pt>
                <c:pt idx="1">
                  <c:v>1.5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45</c:v>
                </c:pt>
                <c:pt idx="7">
                  <c:v>50</c:v>
                </c:pt>
                <c:pt idx="8">
                  <c:v>30</c:v>
                </c:pt>
                <c:pt idx="9">
                  <c:v>2</c:v>
                </c:pt>
                <c:pt idx="10">
                  <c:v>1</c:v>
                </c:pt>
                <c:pt idx="11">
                  <c:v>0.5</c:v>
                </c:pt>
                <c:pt idx="12">
                  <c:v>3.5</c:v>
                </c:pt>
                <c:pt idx="13">
                  <c:v>3</c:v>
                </c:pt>
                <c:pt idx="14">
                  <c:v>5.5</c:v>
                </c:pt>
                <c:pt idx="15">
                  <c:v>9</c:v>
                </c:pt>
                <c:pt idx="16">
                  <c:v>11</c:v>
                </c:pt>
                <c:pt idx="17">
                  <c:v>24</c:v>
                </c:pt>
                <c:pt idx="18">
                  <c:v>49</c:v>
                </c:pt>
                <c:pt idx="19">
                  <c:v>50</c:v>
                </c:pt>
                <c:pt idx="20">
                  <c:v>31</c:v>
                </c:pt>
                <c:pt idx="21">
                  <c:v>4</c:v>
                </c:pt>
                <c:pt idx="22">
                  <c:v>4</c:v>
                </c:pt>
                <c:pt idx="23">
                  <c:v>3.5</c:v>
                </c:pt>
                <c:pt idx="24">
                  <c:v>7</c:v>
                </c:pt>
                <c:pt idx="25">
                  <c:v>6</c:v>
                </c:pt>
                <c:pt idx="26">
                  <c:v>8</c:v>
                </c:pt>
                <c:pt idx="27">
                  <c:v>9</c:v>
                </c:pt>
                <c:pt idx="28">
                  <c:v>15</c:v>
                </c:pt>
                <c:pt idx="29">
                  <c:v>25</c:v>
                </c:pt>
                <c:pt idx="30">
                  <c:v>52</c:v>
                </c:pt>
                <c:pt idx="31">
                  <c:v>55</c:v>
                </c:pt>
                <c:pt idx="32">
                  <c:v>37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label 3</c:f>
              <c:strCache>
                <c:ptCount val="1"/>
                <c:pt idx="0">
                  <c:v>MM12</c:v>
                </c:pt>
              </c:strCache>
            </c:strRef>
          </c:tx>
          <c:spPr>
            <a:solidFill>
              <a:srgbClr val="ffc000"/>
            </a:solidFill>
            <a:ln w="19080">
              <a:solidFill>
                <a:srgbClr val="ffc000"/>
              </a:solidFill>
              <a:round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19080">
                <a:solidFill>
                  <a:srgbClr val="ffc000"/>
                </a:solidFill>
                <a:round/>
              </a:ln>
            </c:spPr>
            <c:trendlineType val="linear"/>
            <c:forward val="19"/>
            <c:backward val="7"/>
            <c:dispRSqr val="0"/>
            <c:dispEq val="0"/>
          </c:trendline>
          <c:xVal>
            <c:numRef>
              <c:f>2</c:f>
              <c:numCache>
                <c:formatCode>General</c:formatCode>
                <c:ptCount val="3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xVal>
          <c:yVal>
            <c:numRef>
              <c:f>3</c:f>
              <c:numCache>
                <c:formatCode>General</c:formatCode>
                <c:ptCount val="36"/>
                <c:pt idx="0">
                  <c:v>14.1875</c:v>
                </c:pt>
                <c:pt idx="1">
                  <c:v>14.3541666666667</c:v>
                </c:pt>
                <c:pt idx="2">
                  <c:v>14.5208333333333</c:v>
                </c:pt>
                <c:pt idx="3">
                  <c:v>14.7916666666667</c:v>
                </c:pt>
                <c:pt idx="4">
                  <c:v>15</c:v>
                </c:pt>
                <c:pt idx="5">
                  <c:v>15.2083333333333</c:v>
                </c:pt>
                <c:pt idx="6">
                  <c:v>15.5416666666667</c:v>
                </c:pt>
                <c:pt idx="7">
                  <c:v>15.7083333333333</c:v>
                </c:pt>
                <c:pt idx="8">
                  <c:v>15.75</c:v>
                </c:pt>
                <c:pt idx="9">
                  <c:v>15.875</c:v>
                </c:pt>
                <c:pt idx="10">
                  <c:v>16.0833333333333</c:v>
                </c:pt>
                <c:pt idx="11">
                  <c:v>16.3333333333333</c:v>
                </c:pt>
                <c:pt idx="12">
                  <c:v>16.6041666666667</c:v>
                </c:pt>
                <c:pt idx="13">
                  <c:v>16.875</c:v>
                </c:pt>
                <c:pt idx="14">
                  <c:v>17.1041666666667</c:v>
                </c:pt>
                <c:pt idx="15">
                  <c:v>17.2083333333333</c:v>
                </c:pt>
                <c:pt idx="16">
                  <c:v>17.375</c:v>
                </c:pt>
                <c:pt idx="17">
                  <c:v>17.5833333333333</c:v>
                </c:pt>
                <c:pt idx="18">
                  <c:v>17.75</c:v>
                </c:pt>
                <c:pt idx="19">
                  <c:v>18.0833333333333</c:v>
                </c:pt>
                <c:pt idx="20">
                  <c:v>18.5416666666667</c:v>
                </c:pt>
                <c:pt idx="21">
                  <c:v>18.9166666666667</c:v>
                </c:pt>
                <c:pt idx="22">
                  <c:v>19.0833333333333</c:v>
                </c:pt>
                <c:pt idx="23">
                  <c:v>19.2291666666667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</c:numCache>
            </c:numRef>
          </c:yVal>
          <c:smooth val="0"/>
        </c:ser>
        <c:ser>
          <c:idx val="2"/>
          <c:order val="2"/>
          <c:tx>
            <c:strRef>
              <c:f>label 5</c:f>
              <c:strCache>
                <c:ptCount val="1"/>
                <c:pt idx="0">
                  <c:v>Prév</c:v>
                </c:pt>
              </c:strCache>
            </c:strRef>
          </c:tx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4</c:f>
              <c:numCache>
                <c:formatCode>General</c:formatCode>
                <c:ptCount val="3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</c:numCache>
            </c:numRef>
          </c:xVal>
          <c:yVal>
            <c:numRef>
              <c:f>5</c:f>
              <c:numCache>
                <c:formatCode>General</c:formatCode>
                <c:ptCount val="36"/>
                <c:pt idx="0">
                  <c:v>6</c:v>
                </c:pt>
                <c:pt idx="1">
                  <c:v>9.18334541062802</c:v>
                </c:pt>
                <c:pt idx="2">
                  <c:v>8.39999396135266</c:v>
                </c:pt>
                <c:pt idx="3">
                  <c:v>10.6166425120773</c:v>
                </c:pt>
                <c:pt idx="4">
                  <c:v>12.8332910628019</c:v>
                </c:pt>
                <c:pt idx="5">
                  <c:v>16.8624396135266</c:v>
                </c:pt>
                <c:pt idx="6">
                  <c:v>28.3811714975845</c:v>
                </c:pt>
                <c:pt idx="7">
                  <c:v>53.4832367149758</c:v>
                </c:pt>
                <c:pt idx="8">
                  <c:v>56.4811352657005</c:v>
                </c:pt>
                <c:pt idx="9">
                  <c:v>36.9998671497585</c:v>
                </c:pt>
                <c:pt idx="10">
                  <c:v>9.52901570048309</c:v>
                </c:pt>
                <c:pt idx="11">
                  <c:v>9.05816425120773</c:v>
                </c:pt>
                <c:pt idx="12">
                  <c:v>8.56647946859904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</c:numCache>
            </c:numRef>
          </c:yVal>
          <c:smooth val="0"/>
        </c:ser>
        <c:axId val="16059636"/>
        <c:axId val="32587125"/>
      </c:scatterChart>
      <c:valAx>
        <c:axId val="16059636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32587125"/>
        <c:crosses val="autoZero"/>
        <c:crossBetween val="midCat"/>
      </c:valAx>
      <c:valAx>
        <c:axId val="3258712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6059636"/>
        <c:crosses val="autoZero"/>
        <c:crossBetween val="midCat"/>
      </c:valAx>
      <c:spPr>
        <a:noFill/>
        <a:ln>
          <a:noFill/>
        </a:ln>
      </c:spPr>
    </c:plotArea>
    <c:legend>
      <c:layout>
        <c:manualLayout>
          <c:xMode val="edge"/>
          <c:yMode val="edge"/>
          <c:x val="0.0394316830443763"/>
          <c:y val="0.932414929942305"/>
        </c:manualLayout>
      </c:layout>
      <c:spPr>
        <a:solidFill>
          <a:srgbClr val="d9d9d9"/>
        </a:solidFill>
        <a:ln>
          <a:solidFill>
            <a:srgbClr val="000000"/>
          </a:solidFill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52</xdr:row>
      <xdr:rowOff>146160</xdr:rowOff>
    </xdr:from>
    <xdr:to>
      <xdr:col>5</xdr:col>
      <xdr:colOff>741600</xdr:colOff>
      <xdr:row>69</xdr:row>
      <xdr:rowOff>56520</xdr:rowOff>
    </xdr:to>
    <xdr:graphicFrame>
      <xdr:nvGraphicFramePr>
        <xdr:cNvPr id="0" name="Graphique 2"/>
        <xdr:cNvGraphicFramePr/>
      </xdr:nvGraphicFramePr>
      <xdr:xfrm>
        <a:off x="0" y="9259560"/>
        <a:ext cx="5751720" cy="305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8"/>
  <sheetViews>
    <sheetView windowProtection="false"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F56" activeCellId="0" sqref="F56"/>
    </sheetView>
  </sheetViews>
  <sheetFormatPr defaultRowHeight="15"/>
  <cols>
    <col collapsed="false" hidden="false" max="1" min="1" style="0" width="10.2602040816327"/>
    <col collapsed="false" hidden="false" max="2" min="2" style="0" width="11.3418367346939"/>
    <col collapsed="false" hidden="false" max="3" min="3" style="0" width="10.2602040816327"/>
    <col collapsed="false" hidden="false" max="4" min="4" style="0" width="28.8877551020408"/>
    <col collapsed="false" hidden="false" max="5" min="5" style="0" width="10.2602040816327"/>
    <col collapsed="false" hidden="false" max="6" min="6" style="0" width="16.3316326530612"/>
    <col collapsed="false" hidden="false" max="7" min="7" style="0" width="10.2602040816327"/>
    <col collapsed="false" hidden="false" max="8" min="8" style="0" width="20.3826530612245"/>
    <col collapsed="false" hidden="false" max="9" min="9" style="0" width="28.484693877551"/>
    <col collapsed="false" hidden="false" max="10" min="10" style="0" width="32.9285714285714"/>
    <col collapsed="false" hidden="false" max="1025" min="11" style="0" width="10.260204081632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3.8" hidden="false" customHeight="false" outlineLevel="0" collapsed="false">
      <c r="A2" s="1"/>
      <c r="B2" s="1"/>
      <c r="C2" s="3" t="s">
        <v>6</v>
      </c>
      <c r="D2" s="3" t="s">
        <v>7</v>
      </c>
      <c r="E2" s="3" t="s">
        <v>8</v>
      </c>
      <c r="F2" s="3" t="s">
        <v>9</v>
      </c>
    </row>
    <row r="3" customFormat="false" ht="13.8" hidden="false" customHeight="true" outlineLevel="0" collapsed="false">
      <c r="A3" s="4" t="n">
        <v>2013</v>
      </c>
      <c r="B3" s="5" t="s">
        <v>10</v>
      </c>
      <c r="C3" s="6" t="n">
        <v>1</v>
      </c>
      <c r="D3" s="7" t="n">
        <v>1</v>
      </c>
      <c r="E3" s="8" t="s">
        <v>11</v>
      </c>
      <c r="F3" s="8"/>
    </row>
    <row r="4" customFormat="false" ht="13.8" hidden="false" customHeight="false" outlineLevel="0" collapsed="false">
      <c r="A4" s="4"/>
      <c r="B4" s="5" t="s">
        <v>12</v>
      </c>
      <c r="C4" s="6" t="n">
        <v>2</v>
      </c>
      <c r="D4" s="7" t="n">
        <v>1.5</v>
      </c>
      <c r="E4" s="8"/>
      <c r="F4" s="8"/>
    </row>
    <row r="5" customFormat="false" ht="13.8" hidden="false" customHeight="false" outlineLevel="0" collapsed="false">
      <c r="A5" s="4"/>
      <c r="B5" s="5" t="s">
        <v>13</v>
      </c>
      <c r="C5" s="6" t="n">
        <v>3</v>
      </c>
      <c r="D5" s="7" t="n">
        <v>3</v>
      </c>
      <c r="E5" s="8"/>
      <c r="F5" s="8"/>
    </row>
    <row r="6" customFormat="false" ht="13.8" hidden="false" customHeight="false" outlineLevel="0" collapsed="false">
      <c r="A6" s="4"/>
      <c r="B6" s="5" t="s">
        <v>14</v>
      </c>
      <c r="C6" s="6" t="n">
        <v>4</v>
      </c>
      <c r="D6" s="7" t="n">
        <v>5</v>
      </c>
      <c r="E6" s="8"/>
      <c r="F6" s="8"/>
    </row>
    <row r="7" customFormat="false" ht="13.8" hidden="false" customHeight="false" outlineLevel="0" collapsed="false">
      <c r="A7" s="4"/>
      <c r="B7" s="5" t="s">
        <v>15</v>
      </c>
      <c r="C7" s="6" t="n">
        <v>5</v>
      </c>
      <c r="D7" s="7" t="n">
        <v>10</v>
      </c>
      <c r="E7" s="8"/>
      <c r="F7" s="8"/>
    </row>
    <row r="8" customFormat="false" ht="13.8" hidden="false" customHeight="false" outlineLevel="0" collapsed="false">
      <c r="A8" s="4"/>
      <c r="B8" s="5" t="s">
        <v>16</v>
      </c>
      <c r="C8" s="6" t="n">
        <v>6</v>
      </c>
      <c r="D8" s="7" t="n">
        <v>20</v>
      </c>
      <c r="E8" s="8"/>
      <c r="F8" s="8"/>
    </row>
    <row r="9" customFormat="false" ht="13.8" hidden="false" customHeight="false" outlineLevel="0" collapsed="false">
      <c r="A9" s="4"/>
      <c r="B9" s="5" t="s">
        <v>17</v>
      </c>
      <c r="C9" s="6" t="n">
        <v>7</v>
      </c>
      <c r="D9" s="7" t="n">
        <v>45</v>
      </c>
      <c r="E9" s="9" t="n">
        <f aca="false">1/12*(D3/2+SUM(D4:D14)+D15/2)</f>
        <v>14.1875</v>
      </c>
      <c r="F9" s="9" t="n">
        <f aca="false">D9-E9</f>
        <v>30.8125</v>
      </c>
    </row>
    <row r="10" customFormat="false" ht="13.8" hidden="false" customHeight="false" outlineLevel="0" collapsed="false">
      <c r="A10" s="4"/>
      <c r="B10" s="5" t="s">
        <v>18</v>
      </c>
      <c r="C10" s="6" t="n">
        <v>8</v>
      </c>
      <c r="D10" s="7" t="n">
        <v>50</v>
      </c>
      <c r="E10" s="9" t="n">
        <f aca="false">1/12*(D4/2+SUM(D5:D15)+D16/2)</f>
        <v>14.3541666666667</v>
      </c>
      <c r="F10" s="9" t="n">
        <f aca="false">D10-E10</f>
        <v>35.6458333333333</v>
      </c>
    </row>
    <row r="11" customFormat="false" ht="13.8" hidden="false" customHeight="false" outlineLevel="0" collapsed="false">
      <c r="A11" s="4"/>
      <c r="B11" s="5" t="s">
        <v>19</v>
      </c>
      <c r="C11" s="6" t="n">
        <v>9</v>
      </c>
      <c r="D11" s="7" t="n">
        <v>30</v>
      </c>
      <c r="E11" s="9" t="n">
        <f aca="false">1/12*(D5/2+SUM(D6:D16)+D17/2)</f>
        <v>14.5208333333333</v>
      </c>
      <c r="F11" s="9" t="n">
        <f aca="false">D11-E11</f>
        <v>15.4791666666667</v>
      </c>
    </row>
    <row r="12" customFormat="false" ht="13.8" hidden="false" customHeight="false" outlineLevel="0" collapsed="false">
      <c r="A12" s="4"/>
      <c r="B12" s="5" t="s">
        <v>20</v>
      </c>
      <c r="C12" s="6" t="n">
        <v>10</v>
      </c>
      <c r="D12" s="7" t="n">
        <v>2</v>
      </c>
      <c r="E12" s="9" t="n">
        <f aca="false">1/12*(D6/2+SUM(D7:D17)+D18/2)</f>
        <v>14.7916666666667</v>
      </c>
      <c r="F12" s="9" t="n">
        <f aca="false">D12-E12</f>
        <v>-12.7916666666667</v>
      </c>
    </row>
    <row r="13" customFormat="false" ht="13.8" hidden="false" customHeight="false" outlineLevel="0" collapsed="false">
      <c r="A13" s="4"/>
      <c r="B13" s="5" t="s">
        <v>21</v>
      </c>
      <c r="C13" s="6" t="n">
        <v>11</v>
      </c>
      <c r="D13" s="7" t="n">
        <v>1</v>
      </c>
      <c r="E13" s="9" t="n">
        <f aca="false">1/12*(D7/2+SUM(D8:D18)+D19/2)</f>
        <v>15</v>
      </c>
      <c r="F13" s="9" t="n">
        <f aca="false">D13-E13</f>
        <v>-14</v>
      </c>
    </row>
    <row r="14" customFormat="false" ht="13.8" hidden="false" customHeight="false" outlineLevel="0" collapsed="false">
      <c r="A14" s="4"/>
      <c r="B14" s="5" t="s">
        <v>22</v>
      </c>
      <c r="C14" s="6" t="n">
        <v>12</v>
      </c>
      <c r="D14" s="7" t="n">
        <v>0.5</v>
      </c>
      <c r="E14" s="9" t="n">
        <f aca="false">1/12*(D8/2+SUM(D9:D19)+D20/2)</f>
        <v>15.2083333333333</v>
      </c>
      <c r="F14" s="9" t="n">
        <f aca="false">D14-E14</f>
        <v>-14.7083333333333</v>
      </c>
    </row>
    <row r="15" customFormat="false" ht="13.8" hidden="false" customHeight="false" outlineLevel="0" collapsed="false">
      <c r="A15" s="4" t="n">
        <v>2014</v>
      </c>
      <c r="B15" s="5" t="s">
        <v>10</v>
      </c>
      <c r="C15" s="6" t="n">
        <v>13</v>
      </c>
      <c r="D15" s="7" t="n">
        <v>3.5</v>
      </c>
      <c r="E15" s="9" t="n">
        <f aca="false">1/12*(D9/2+SUM(D10:D20)+D21/2)</f>
        <v>15.5416666666667</v>
      </c>
      <c r="F15" s="9" t="n">
        <f aca="false">D15-E15</f>
        <v>-12.0416666666667</v>
      </c>
    </row>
    <row r="16" customFormat="false" ht="13.8" hidden="false" customHeight="false" outlineLevel="0" collapsed="false">
      <c r="A16" s="4"/>
      <c r="B16" s="5" t="s">
        <v>12</v>
      </c>
      <c r="C16" s="6" t="n">
        <v>14</v>
      </c>
      <c r="D16" s="7" t="n">
        <v>3</v>
      </c>
      <c r="E16" s="9" t="n">
        <f aca="false">1/12*(D10/2+SUM(D11:D21)+D22/2)</f>
        <v>15.7083333333333</v>
      </c>
      <c r="F16" s="9" t="n">
        <f aca="false">D16-E16</f>
        <v>-12.7083333333333</v>
      </c>
    </row>
    <row r="17" customFormat="false" ht="13.8" hidden="false" customHeight="false" outlineLevel="0" collapsed="false">
      <c r="A17" s="4"/>
      <c r="B17" s="5" t="s">
        <v>13</v>
      </c>
      <c r="C17" s="6" t="n">
        <v>15</v>
      </c>
      <c r="D17" s="7" t="n">
        <v>5.5</v>
      </c>
      <c r="E17" s="9" t="n">
        <f aca="false">1/12*(D11/2+SUM(D12:D22)+D23/2)</f>
        <v>15.75</v>
      </c>
      <c r="F17" s="9" t="n">
        <f aca="false">D17-E17</f>
        <v>-10.25</v>
      </c>
    </row>
    <row r="18" customFormat="false" ht="13.8" hidden="false" customHeight="false" outlineLevel="0" collapsed="false">
      <c r="A18" s="4"/>
      <c r="B18" s="5" t="s">
        <v>14</v>
      </c>
      <c r="C18" s="6" t="n">
        <v>16</v>
      </c>
      <c r="D18" s="7" t="n">
        <v>9</v>
      </c>
      <c r="E18" s="9" t="n">
        <f aca="false">1/12*(D12/2+SUM(D13:D23)+D24/2)</f>
        <v>15.875</v>
      </c>
      <c r="F18" s="9" t="n">
        <f aca="false">D18-E18</f>
        <v>-6.875</v>
      </c>
    </row>
    <row r="19" customFormat="false" ht="13.8" hidden="false" customHeight="false" outlineLevel="0" collapsed="false">
      <c r="A19" s="4"/>
      <c r="B19" s="5" t="s">
        <v>15</v>
      </c>
      <c r="C19" s="6" t="n">
        <v>17</v>
      </c>
      <c r="D19" s="7" t="n">
        <v>11</v>
      </c>
      <c r="E19" s="9" t="n">
        <f aca="false">1/12*(D13/2+SUM(D14:D24)+D25/2)</f>
        <v>16.0833333333333</v>
      </c>
      <c r="F19" s="9" t="n">
        <f aca="false">D19-E19</f>
        <v>-5.08333333333333</v>
      </c>
    </row>
    <row r="20" customFormat="false" ht="13.8" hidden="false" customHeight="false" outlineLevel="0" collapsed="false">
      <c r="A20" s="4"/>
      <c r="B20" s="5" t="s">
        <v>16</v>
      </c>
      <c r="C20" s="6" t="n">
        <v>18</v>
      </c>
      <c r="D20" s="7" t="n">
        <v>24</v>
      </c>
      <c r="E20" s="9" t="n">
        <f aca="false">1/12*(D14/2+SUM(D15:D25)+D26/2)</f>
        <v>16.3333333333333</v>
      </c>
      <c r="F20" s="9" t="n">
        <f aca="false">D20-E20</f>
        <v>7.66666666666667</v>
      </c>
    </row>
    <row r="21" customFormat="false" ht="13.8" hidden="false" customHeight="false" outlineLevel="0" collapsed="false">
      <c r="A21" s="4"/>
      <c r="B21" s="5" t="s">
        <v>17</v>
      </c>
      <c r="C21" s="6" t="n">
        <v>19</v>
      </c>
      <c r="D21" s="7" t="n">
        <v>49</v>
      </c>
      <c r="E21" s="9" t="n">
        <f aca="false">1/12*(D15/2+SUM(D16:D26)+D27/2)</f>
        <v>16.6041666666667</v>
      </c>
      <c r="F21" s="9" t="n">
        <f aca="false">D21-E21</f>
        <v>32.3958333333333</v>
      </c>
    </row>
    <row r="22" customFormat="false" ht="13.8" hidden="false" customHeight="false" outlineLevel="0" collapsed="false">
      <c r="A22" s="4"/>
      <c r="B22" s="5" t="s">
        <v>18</v>
      </c>
      <c r="C22" s="6" t="n">
        <v>20</v>
      </c>
      <c r="D22" s="7" t="n">
        <v>50</v>
      </c>
      <c r="E22" s="9" t="n">
        <f aca="false">1/12*(D16/2+SUM(D17:D27)+D28/2)</f>
        <v>16.875</v>
      </c>
      <c r="F22" s="9" t="n">
        <f aca="false">D22-E22</f>
        <v>33.125</v>
      </c>
    </row>
    <row r="23" customFormat="false" ht="13.8" hidden="false" customHeight="false" outlineLevel="0" collapsed="false">
      <c r="A23" s="4"/>
      <c r="B23" s="5" t="s">
        <v>19</v>
      </c>
      <c r="C23" s="6" t="n">
        <v>21</v>
      </c>
      <c r="D23" s="7" t="n">
        <v>31</v>
      </c>
      <c r="E23" s="9" t="n">
        <f aca="false">1/12*(D17/2+SUM(D18:D28)+D29/2)</f>
        <v>17.1041666666667</v>
      </c>
      <c r="F23" s="9" t="n">
        <f aca="false">D23-E23</f>
        <v>13.8958333333333</v>
      </c>
    </row>
    <row r="24" customFormat="false" ht="13.8" hidden="false" customHeight="false" outlineLevel="0" collapsed="false">
      <c r="A24" s="4"/>
      <c r="B24" s="5" t="s">
        <v>20</v>
      </c>
      <c r="C24" s="6" t="n">
        <v>22</v>
      </c>
      <c r="D24" s="7" t="n">
        <v>4</v>
      </c>
      <c r="E24" s="9" t="n">
        <f aca="false">1/12*(D18/2+SUM(D19:D29)+D30/2)</f>
        <v>17.2083333333333</v>
      </c>
      <c r="F24" s="9" t="n">
        <f aca="false">D24-E24</f>
        <v>-13.2083333333333</v>
      </c>
    </row>
    <row r="25" customFormat="false" ht="13.8" hidden="false" customHeight="false" outlineLevel="0" collapsed="false">
      <c r="A25" s="4"/>
      <c r="B25" s="5" t="s">
        <v>21</v>
      </c>
      <c r="C25" s="6" t="n">
        <v>23</v>
      </c>
      <c r="D25" s="7" t="n">
        <v>4</v>
      </c>
      <c r="E25" s="9" t="n">
        <f aca="false">1/12*(D19/2+SUM(D20:D30)+D31/2)</f>
        <v>17.375</v>
      </c>
      <c r="F25" s="9" t="n">
        <f aca="false">D25-E25</f>
        <v>-13.375</v>
      </c>
    </row>
    <row r="26" customFormat="false" ht="13.8" hidden="false" customHeight="false" outlineLevel="0" collapsed="false">
      <c r="A26" s="4"/>
      <c r="B26" s="5" t="s">
        <v>22</v>
      </c>
      <c r="C26" s="6" t="n">
        <v>24</v>
      </c>
      <c r="D26" s="7" t="n">
        <v>3.5</v>
      </c>
      <c r="E26" s="9" t="n">
        <f aca="false">1/12*(D20/2+SUM(D21:D31)+D32/2)</f>
        <v>17.5833333333333</v>
      </c>
      <c r="F26" s="9" t="n">
        <f aca="false">D26-E26</f>
        <v>-14.0833333333333</v>
      </c>
    </row>
    <row r="27" customFormat="false" ht="13.8" hidden="false" customHeight="false" outlineLevel="0" collapsed="false">
      <c r="A27" s="4" t="n">
        <v>2015</v>
      </c>
      <c r="B27" s="5" t="s">
        <v>10</v>
      </c>
      <c r="C27" s="6" t="n">
        <v>25</v>
      </c>
      <c r="D27" s="7" t="n">
        <v>7</v>
      </c>
      <c r="E27" s="9" t="n">
        <f aca="false">1/12*(D21/2+SUM(D22:D32)+D33/2)</f>
        <v>17.75</v>
      </c>
      <c r="F27" s="9" t="n">
        <f aca="false">D27-E27</f>
        <v>-10.75</v>
      </c>
    </row>
    <row r="28" customFormat="false" ht="13.8" hidden="false" customHeight="false" outlineLevel="0" collapsed="false">
      <c r="A28" s="4"/>
      <c r="B28" s="5" t="s">
        <v>12</v>
      </c>
      <c r="C28" s="6" t="n">
        <v>26</v>
      </c>
      <c r="D28" s="7" t="n">
        <v>6</v>
      </c>
      <c r="E28" s="9" t="n">
        <f aca="false">1/12*(D22/2+SUM(D23:D33)+D34/2)</f>
        <v>18.0833333333333</v>
      </c>
      <c r="F28" s="9" t="n">
        <f aca="false">D28-E28</f>
        <v>-12.0833333333333</v>
      </c>
    </row>
    <row r="29" customFormat="false" ht="13.8" hidden="false" customHeight="false" outlineLevel="0" collapsed="false">
      <c r="A29" s="4"/>
      <c r="B29" s="5" t="s">
        <v>13</v>
      </c>
      <c r="C29" s="6" t="n">
        <v>27</v>
      </c>
      <c r="D29" s="7" t="n">
        <v>8</v>
      </c>
      <c r="E29" s="9" t="n">
        <f aca="false">1/12*(D23/2+SUM(D24:D34)+D35/2)</f>
        <v>18.5416666666667</v>
      </c>
      <c r="F29" s="9" t="n">
        <f aca="false">D29-E29</f>
        <v>-10.5416666666667</v>
      </c>
    </row>
    <row r="30" customFormat="false" ht="13.8" hidden="false" customHeight="false" outlineLevel="0" collapsed="false">
      <c r="A30" s="4"/>
      <c r="B30" s="5" t="s">
        <v>14</v>
      </c>
      <c r="C30" s="6" t="n">
        <v>28</v>
      </c>
      <c r="D30" s="7" t="n">
        <v>9</v>
      </c>
      <c r="E30" s="9" t="n">
        <f aca="false">1/12*(D24/2+SUM(D25:D35)+D36/2)</f>
        <v>18.9166666666667</v>
      </c>
      <c r="F30" s="9" t="n">
        <f aca="false">D30-E30</f>
        <v>-9.91666666666666</v>
      </c>
    </row>
    <row r="31" customFormat="false" ht="13.8" hidden="false" customHeight="false" outlineLevel="0" collapsed="false">
      <c r="A31" s="4"/>
      <c r="B31" s="5" t="s">
        <v>15</v>
      </c>
      <c r="C31" s="6" t="n">
        <v>29</v>
      </c>
      <c r="D31" s="7" t="n">
        <v>15</v>
      </c>
      <c r="E31" s="9" t="n">
        <f aca="false">1/12*(D25/2+SUM(D26:D36)+D37/2)</f>
        <v>19.0833333333333</v>
      </c>
      <c r="F31" s="9" t="n">
        <f aca="false">D31-E31</f>
        <v>-4.08333333333333</v>
      </c>
    </row>
    <row r="32" customFormat="false" ht="13.8" hidden="false" customHeight="false" outlineLevel="0" collapsed="false">
      <c r="A32" s="4"/>
      <c r="B32" s="5" t="s">
        <v>16</v>
      </c>
      <c r="C32" s="6" t="n">
        <v>30</v>
      </c>
      <c r="D32" s="7" t="n">
        <v>25</v>
      </c>
      <c r="E32" s="9" t="n">
        <f aca="false">1/12*(D26/2+SUM(D27:D37)+D38/2)</f>
        <v>19.2291666666667</v>
      </c>
      <c r="F32" s="9" t="n">
        <f aca="false">D32-E32</f>
        <v>5.77083333333334</v>
      </c>
    </row>
    <row r="33" customFormat="false" ht="13.8" hidden="false" customHeight="true" outlineLevel="0" collapsed="false">
      <c r="A33" s="4"/>
      <c r="B33" s="5" t="s">
        <v>17</v>
      </c>
      <c r="C33" s="6" t="n">
        <v>31</v>
      </c>
      <c r="D33" s="7" t="n">
        <v>52</v>
      </c>
      <c r="E33" s="8" t="s">
        <v>11</v>
      </c>
      <c r="F33" s="8"/>
    </row>
    <row r="34" customFormat="false" ht="13.8" hidden="false" customHeight="false" outlineLevel="0" collapsed="false">
      <c r="A34" s="4"/>
      <c r="B34" s="5" t="s">
        <v>18</v>
      </c>
      <c r="C34" s="6" t="n">
        <v>32</v>
      </c>
      <c r="D34" s="7" t="n">
        <v>55</v>
      </c>
      <c r="E34" s="8"/>
      <c r="F34" s="8"/>
    </row>
    <row r="35" customFormat="false" ht="13.8" hidden="false" customHeight="false" outlineLevel="0" collapsed="false">
      <c r="A35" s="4"/>
      <c r="B35" s="5" t="s">
        <v>19</v>
      </c>
      <c r="C35" s="6" t="n">
        <v>33</v>
      </c>
      <c r="D35" s="7" t="n">
        <v>37</v>
      </c>
      <c r="E35" s="8"/>
      <c r="F35" s="8"/>
      <c r="H35" s="10" t="s">
        <v>23</v>
      </c>
      <c r="I35" s="10"/>
    </row>
    <row r="36" customFormat="false" ht="13.8" hidden="false" customHeight="false" outlineLevel="0" collapsed="false">
      <c r="A36" s="4"/>
      <c r="B36" s="5" t="s">
        <v>20</v>
      </c>
      <c r="C36" s="6" t="n">
        <v>34</v>
      </c>
      <c r="D36" s="7" t="n">
        <v>7</v>
      </c>
      <c r="E36" s="8"/>
      <c r="F36" s="8"/>
      <c r="H36" s="11" t="s">
        <v>24</v>
      </c>
      <c r="I36" s="12" t="s">
        <v>25</v>
      </c>
    </row>
    <row r="37" customFormat="false" ht="13.8" hidden="false" customHeight="false" outlineLevel="0" collapsed="false">
      <c r="A37" s="4"/>
      <c r="B37" s="5" t="s">
        <v>21</v>
      </c>
      <c r="C37" s="6" t="n">
        <v>35</v>
      </c>
      <c r="D37" s="7" t="n">
        <v>5</v>
      </c>
      <c r="E37" s="8"/>
      <c r="F37" s="8"/>
      <c r="H37" s="11" t="s">
        <v>26</v>
      </c>
      <c r="I37" s="9" t="n">
        <f aca="false">SLOPE(E9:E32,C9:C32)</f>
        <v>0.216648550724638</v>
      </c>
    </row>
    <row r="38" customFormat="false" ht="13.8" hidden="false" customHeight="false" outlineLevel="0" collapsed="false">
      <c r="A38" s="4"/>
      <c r="B38" s="5" t="s">
        <v>22</v>
      </c>
      <c r="C38" s="6" t="n">
        <v>36</v>
      </c>
      <c r="D38" s="7" t="n">
        <v>6</v>
      </c>
      <c r="E38" s="8"/>
      <c r="F38" s="8"/>
      <c r="H38" s="11" t="s">
        <v>27</v>
      </c>
      <c r="I38" s="9" t="n">
        <f aca="false">INTERCEPT(E9:E32,C9:C32)</f>
        <v>12.5631823671498</v>
      </c>
    </row>
    <row r="39" customFormat="false" ht="13.8" hidden="false" customHeight="false" outlineLevel="0" collapsed="false">
      <c r="A39" s="13"/>
      <c r="B39" s="14"/>
      <c r="C39" s="15"/>
      <c r="D39" s="16" t="s">
        <v>28</v>
      </c>
      <c r="E39" s="17" t="s">
        <v>29</v>
      </c>
      <c r="F39" s="17"/>
    </row>
    <row r="40" customFormat="false" ht="13.8" hidden="false" customHeight="false" outlineLevel="0" collapsed="false">
      <c r="A40" s="4" t="n">
        <v>2016</v>
      </c>
      <c r="B40" s="5" t="s">
        <v>10</v>
      </c>
      <c r="C40" s="6" t="n">
        <v>37</v>
      </c>
      <c r="D40" s="7" t="n">
        <f aca="false">E40+J45</f>
        <v>9.2545259662222</v>
      </c>
      <c r="E40" s="18" t="n">
        <v>20.579178744</v>
      </c>
      <c r="F40" s="18"/>
      <c r="H40" s="19" t="s">
        <v>30</v>
      </c>
      <c r="I40" s="19"/>
      <c r="J40" s="19"/>
    </row>
    <row r="41" customFormat="false" ht="13.8" hidden="false" customHeight="false" outlineLevel="0" collapsed="false">
      <c r="A41" s="4"/>
      <c r="B41" s="5" t="s">
        <v>12</v>
      </c>
      <c r="C41" s="6" t="n">
        <v>38</v>
      </c>
      <c r="D41" s="7" t="n">
        <f aca="false">E41+J46</f>
        <v>8.4711745169082</v>
      </c>
      <c r="E41" s="18" t="n">
        <f aca="false">I$37*C41+I$38</f>
        <v>20.795827294686</v>
      </c>
      <c r="F41" s="18"/>
      <c r="H41" s="20" t="s">
        <v>31</v>
      </c>
      <c r="I41" s="20"/>
      <c r="J41" s="20"/>
    </row>
    <row r="42" customFormat="false" ht="13.8" hidden="false" customHeight="false" outlineLevel="0" collapsed="false">
      <c r="A42" s="4"/>
      <c r="B42" s="5" t="s">
        <v>13</v>
      </c>
      <c r="C42" s="6" t="n">
        <v>39</v>
      </c>
      <c r="D42" s="7" t="n">
        <f aca="false">E42+J47</f>
        <v>10.6878230676328</v>
      </c>
      <c r="E42" s="18" t="n">
        <f aca="false">I$37*C42+I$38</f>
        <v>21.0124758454106</v>
      </c>
      <c r="F42" s="18"/>
    </row>
    <row r="43" customFormat="false" ht="13.8" hidden="false" customHeight="false" outlineLevel="0" collapsed="false">
      <c r="A43" s="4"/>
      <c r="B43" s="5" t="s">
        <v>14</v>
      </c>
      <c r="C43" s="6" t="n">
        <v>40</v>
      </c>
      <c r="D43" s="7" t="n">
        <f aca="false">E43+J48</f>
        <v>12.9044716183575</v>
      </c>
      <c r="E43" s="18" t="n">
        <f aca="false">I$37*C43+I$38</f>
        <v>21.2291243961353</v>
      </c>
      <c r="F43" s="18"/>
      <c r="I43" s="21" t="s">
        <v>32</v>
      </c>
      <c r="J43" s="21" t="s">
        <v>33</v>
      </c>
    </row>
    <row r="44" customFormat="false" ht="13.8" hidden="false" customHeight="false" outlineLevel="0" collapsed="false">
      <c r="A44" s="4"/>
      <c r="B44" s="5" t="s">
        <v>15</v>
      </c>
      <c r="C44" s="6" t="n">
        <v>41</v>
      </c>
      <c r="D44" s="7" t="n">
        <f aca="false">E44+J49</f>
        <v>16.9336201690821</v>
      </c>
      <c r="E44" s="18" t="n">
        <f aca="false">I$37*C44+I$38</f>
        <v>21.4457729468599</v>
      </c>
      <c r="F44" s="18"/>
      <c r="I44" s="22" t="s">
        <v>34</v>
      </c>
      <c r="J44" s="22" t="s">
        <v>35</v>
      </c>
    </row>
    <row r="45" customFormat="false" ht="13.8" hidden="false" customHeight="false" outlineLevel="0" collapsed="false">
      <c r="A45" s="4"/>
      <c r="B45" s="5" t="s">
        <v>16</v>
      </c>
      <c r="C45" s="6" t="n">
        <v>42</v>
      </c>
      <c r="D45" s="7" t="n">
        <f aca="false">E45+J50</f>
        <v>28.4523520531401</v>
      </c>
      <c r="E45" s="18" t="n">
        <f aca="false">I$37*C45+I$38</f>
        <v>21.6624214975845</v>
      </c>
      <c r="F45" s="18"/>
      <c r="H45" s="5" t="s">
        <v>10</v>
      </c>
      <c r="I45" s="9" t="n">
        <f aca="false">AVERAGE(F15,F27)</f>
        <v>-11.3958333333333</v>
      </c>
      <c r="J45" s="9" t="n">
        <f aca="false">I45-I$58</f>
        <v>-11.3246527777778</v>
      </c>
    </row>
    <row r="46" customFormat="false" ht="13.8" hidden="false" customHeight="false" outlineLevel="0" collapsed="false">
      <c r="A46" s="4"/>
      <c r="B46" s="5" t="s">
        <v>17</v>
      </c>
      <c r="C46" s="6" t="n">
        <v>43</v>
      </c>
      <c r="D46" s="7" t="n">
        <f aca="false">E46+J51</f>
        <v>53.5544172705314</v>
      </c>
      <c r="E46" s="18" t="n">
        <f aca="false">I$37*C46+I$38</f>
        <v>21.8790700483092</v>
      </c>
      <c r="F46" s="18"/>
      <c r="H46" s="5" t="s">
        <v>12</v>
      </c>
      <c r="I46" s="9" t="n">
        <f aca="false">AVERAGE(F16,F28)</f>
        <v>-12.3958333333333</v>
      </c>
      <c r="J46" s="9" t="n">
        <f aca="false">I46-I$58</f>
        <v>-12.3246527777778</v>
      </c>
    </row>
    <row r="47" customFormat="false" ht="13.8" hidden="false" customHeight="false" outlineLevel="0" collapsed="false">
      <c r="A47" s="4"/>
      <c r="B47" s="5" t="s">
        <v>18</v>
      </c>
      <c r="C47" s="6" t="n">
        <v>44</v>
      </c>
      <c r="D47" s="7" t="n">
        <f aca="false">E47+J52</f>
        <v>56.552315821256</v>
      </c>
      <c r="E47" s="18" t="n">
        <f aca="false">I$37*C47+I$38</f>
        <v>22.0957185990338</v>
      </c>
      <c r="F47" s="18"/>
      <c r="H47" s="5" t="s">
        <v>13</v>
      </c>
      <c r="I47" s="9" t="n">
        <f aca="false">AVERAGE(F17,F29)</f>
        <v>-10.3958333333333</v>
      </c>
      <c r="J47" s="9" t="n">
        <f aca="false">I47-I$58</f>
        <v>-10.3246527777778</v>
      </c>
    </row>
    <row r="48" customFormat="false" ht="13.8" hidden="false" customHeight="false" outlineLevel="0" collapsed="false">
      <c r="A48" s="4"/>
      <c r="B48" s="5" t="s">
        <v>19</v>
      </c>
      <c r="C48" s="6" t="n">
        <v>45</v>
      </c>
      <c r="D48" s="7" t="n">
        <f aca="false">E48+J53</f>
        <v>37.0710477053141</v>
      </c>
      <c r="E48" s="18" t="n">
        <f aca="false">I$37*C48+I$38</f>
        <v>22.3123671497585</v>
      </c>
      <c r="F48" s="18"/>
      <c r="H48" s="5" t="s">
        <v>14</v>
      </c>
      <c r="I48" s="9" t="n">
        <f aca="false">AVERAGE(F18,F30)</f>
        <v>-8.39583333333333</v>
      </c>
      <c r="J48" s="9" t="n">
        <f aca="false">I48-I$58</f>
        <v>-8.32465277777778</v>
      </c>
    </row>
    <row r="49" customFormat="false" ht="13.8" hidden="false" customHeight="false" outlineLevel="0" collapsed="false">
      <c r="A49" s="4"/>
      <c r="B49" s="5" t="s">
        <v>20</v>
      </c>
      <c r="C49" s="6" t="n">
        <v>46</v>
      </c>
      <c r="D49" s="7" t="n">
        <f aca="false">E49+J54</f>
        <v>9.6001962560387</v>
      </c>
      <c r="E49" s="18" t="n">
        <f aca="false">I$37*C49+I$38</f>
        <v>22.5290157004831</v>
      </c>
      <c r="F49" s="18"/>
      <c r="H49" s="5" t="s">
        <v>15</v>
      </c>
      <c r="I49" s="9" t="n">
        <f aca="false">AVERAGE(F19,F31)</f>
        <v>-4.58333333333333</v>
      </c>
      <c r="J49" s="9" t="n">
        <f aca="false">I49-I$58</f>
        <v>-4.51215277777778</v>
      </c>
    </row>
    <row r="50" customFormat="false" ht="13.8" hidden="false" customHeight="false" outlineLevel="0" collapsed="false">
      <c r="A50" s="4"/>
      <c r="B50" s="5" t="s">
        <v>21</v>
      </c>
      <c r="C50" s="6" t="n">
        <v>47</v>
      </c>
      <c r="D50" s="7" t="n">
        <f aca="false">E50+J55</f>
        <v>9.1293448067633</v>
      </c>
      <c r="E50" s="18" t="n">
        <f aca="false">I$37*C50+I$38</f>
        <v>22.7456642512077</v>
      </c>
      <c r="F50" s="18"/>
      <c r="H50" s="5" t="s">
        <v>16</v>
      </c>
      <c r="I50" s="9" t="n">
        <f aca="false">AVERAGE(F20,F32)</f>
        <v>6.71875</v>
      </c>
      <c r="J50" s="9" t="n">
        <f aca="false">I50-I$58</f>
        <v>6.78993055555556</v>
      </c>
    </row>
    <row r="51" customFormat="false" ht="13.8" hidden="false" customHeight="false" outlineLevel="0" collapsed="false">
      <c r="A51" s="4"/>
      <c r="B51" s="5" t="s">
        <v>22</v>
      </c>
      <c r="C51" s="6" t="n">
        <v>48</v>
      </c>
      <c r="D51" s="7" t="n">
        <f aca="false">E51+J56</f>
        <v>8.6376600241546</v>
      </c>
      <c r="E51" s="18" t="n">
        <f aca="false">I$37*C51+I$38</f>
        <v>22.9623128019324</v>
      </c>
      <c r="F51" s="18"/>
      <c r="H51" s="5" t="s">
        <v>17</v>
      </c>
      <c r="I51" s="9" t="n">
        <f aca="false">AVERAGE(F9,F21)</f>
        <v>31.6041666666667</v>
      </c>
      <c r="J51" s="9" t="n">
        <f aca="false">I51-I$58</f>
        <v>31.6753472222222</v>
      </c>
    </row>
    <row r="52" customFormat="false" ht="13.8" hidden="false" customHeight="false" outlineLevel="0" collapsed="false">
      <c r="H52" s="5" t="s">
        <v>18</v>
      </c>
      <c r="I52" s="9" t="n">
        <f aca="false">AVERAGE(F10,F22)</f>
        <v>34.3854166666667</v>
      </c>
      <c r="J52" s="9" t="n">
        <f aca="false">I52-I$58</f>
        <v>34.4565972222222</v>
      </c>
    </row>
    <row r="53" customFormat="false" ht="13.8" hidden="false" customHeight="false" outlineLevel="0" collapsed="false">
      <c r="H53" s="5" t="s">
        <v>19</v>
      </c>
      <c r="I53" s="9" t="n">
        <f aca="false">AVERAGE(F11,F23)</f>
        <v>14.6875</v>
      </c>
      <c r="J53" s="9" t="n">
        <f aca="false">I53-I$58</f>
        <v>14.7586805555556</v>
      </c>
    </row>
    <row r="54" customFormat="false" ht="13.8" hidden="false" customHeight="false" outlineLevel="0" collapsed="false">
      <c r="H54" s="5" t="s">
        <v>20</v>
      </c>
      <c r="I54" s="9" t="n">
        <f aca="false">AVERAGE(F12,F24)</f>
        <v>-13</v>
      </c>
      <c r="J54" s="9" t="n">
        <f aca="false">I54-I$58</f>
        <v>-12.9288194444444</v>
      </c>
    </row>
    <row r="55" customFormat="false" ht="13.8" hidden="false" customHeight="false" outlineLevel="0" collapsed="false">
      <c r="H55" s="5" t="s">
        <v>21</v>
      </c>
      <c r="I55" s="9" t="n">
        <f aca="false">AVERAGE(F13,F25)</f>
        <v>-13.6875</v>
      </c>
      <c r="J55" s="9" t="n">
        <f aca="false">I55-I$58</f>
        <v>-13.6163194444444</v>
      </c>
    </row>
    <row r="56" customFormat="false" ht="13.8" hidden="false" customHeight="false" outlineLevel="0" collapsed="false">
      <c r="H56" s="5" t="s">
        <v>22</v>
      </c>
      <c r="I56" s="9" t="n">
        <f aca="false">AVERAGE(F14,F26)</f>
        <v>-14.3958333333333</v>
      </c>
      <c r="J56" s="9" t="n">
        <f aca="false">I56-I$58</f>
        <v>-14.3246527777778</v>
      </c>
    </row>
    <row r="57" customFormat="false" ht="13.8" hidden="false" customHeight="false" outlineLevel="0" collapsed="false">
      <c r="I57" s="23" t="s">
        <v>36</v>
      </c>
    </row>
    <row r="58" customFormat="false" ht="13.8" hidden="false" customHeight="false" outlineLevel="0" collapsed="false">
      <c r="I58" s="9" t="n">
        <f aca="false">AVERAGE(I45:I56)</f>
        <v>-0.0711805555555542</v>
      </c>
    </row>
  </sheetData>
  <mergeCells count="24">
    <mergeCell ref="A1:A2"/>
    <mergeCell ref="B1:B2"/>
    <mergeCell ref="A3:A14"/>
    <mergeCell ref="E3:F8"/>
    <mergeCell ref="A15:A26"/>
    <mergeCell ref="A27:A38"/>
    <mergeCell ref="E33:F38"/>
    <mergeCell ref="H35:I35"/>
    <mergeCell ref="E39:F39"/>
    <mergeCell ref="A40:A51"/>
    <mergeCell ref="E40:F40"/>
    <mergeCell ref="H40:J40"/>
    <mergeCell ref="E41:F41"/>
    <mergeCell ref="H41:J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LibreOffice/5.1.6.2$Linux_X86_64 LibreOffice_project/10m0$Build-2</Application>
  <Company>IUT DIJON AUXERRE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2019-02-11T15:23:55Z</dcterms:created>
  <dc:creator>Arnaud ROUSSELLE</dc:creator>
  <dc:description/>
  <dc:language>fr-FR</dc:language>
  <cp:lastModifiedBy/>
  <dcterms:modified xsi:type="dcterms:W3CDTF">2019-03-15T16:42:18Z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IUT DIJON AUXERRE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